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11640" firstSheet="1" activeTab="1"/>
  </bookViews>
  <sheets>
    <sheet name="Лист1" sheetId="1" state="hidden" r:id="rId1"/>
    <sheet name="Лист1 (2)" sheetId="2" r:id="rId2"/>
  </sheets>
  <definedNames>
    <definedName name="_xlnm.Print_Area" localSheetId="0">'Лист1'!$B$1:$L$12</definedName>
    <definedName name="_xlnm.Print_Area" localSheetId="1">'Лист1 (2)'!$A$1:$K$12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<sst xmlns="http://schemas.openxmlformats.org/spreadsheetml/2006/main" count="47" uniqueCount="26">
  <si>
    <t>тыс.рублей</t>
  </si>
  <si>
    <t>№</t>
  </si>
  <si>
    <t>Наименование показателя</t>
  </si>
  <si>
    <t xml:space="preserve">плановый период </t>
  </si>
  <si>
    <t xml:space="preserve">2014 год </t>
  </si>
  <si>
    <t>I</t>
  </si>
  <si>
    <t>Общий объем доходов</t>
  </si>
  <si>
    <t>II</t>
  </si>
  <si>
    <t>Общий объем расходов</t>
  </si>
  <si>
    <t>III</t>
  </si>
  <si>
    <t>Дефицит</t>
  </si>
  <si>
    <t>в %</t>
  </si>
  <si>
    <t>РК</t>
  </si>
  <si>
    <t>МБ</t>
  </si>
  <si>
    <t xml:space="preserve">2015 год </t>
  </si>
  <si>
    <t>налоговые и неналоговые доходы</t>
  </si>
  <si>
    <t>межбюджетные трансферты</t>
  </si>
  <si>
    <t>тыс.руб.</t>
  </si>
  <si>
    <t xml:space="preserve">2016 год </t>
  </si>
  <si>
    <t>Прогноз основных характеристик консолидированного бюджета Республики Карелия на 2014 год и на плановый период 2015 и 2016 годов</t>
  </si>
  <si>
    <t xml:space="preserve">в процентах от общего годового объема доходов бюджета без учета объема безвозмездных поступлений
</t>
  </si>
  <si>
    <t xml:space="preserve">Дефицит </t>
  </si>
  <si>
    <t xml:space="preserve">2024 год </t>
  </si>
  <si>
    <t xml:space="preserve">2023год </t>
  </si>
  <si>
    <t xml:space="preserve">2025 год </t>
  </si>
  <si>
    <t>Прогноз основных характеристик  Консолидированного бюджета Калевальского муниципального района на 2023 год и на плановый период 2024 и 2025 годов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</si>
</sst>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_)"/>
  </numFmts>
  <fonts count="42">
    <font>
      <sz val="10"/>
      <name val="Times New Roman"/>
      <family val="0"/>
    </font>
    <font>
      <sz val="11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Courier"/>
      <family val="3"/>
    </font>
    <font>
      <sz val="16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4" fontId="5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>
      <alignment horizontal="right" vertical="top"/>
      <protection locked="0"/>
    </xf>
    <xf numFmtId="0" fontId="4" fillId="0" borderId="0" applyNumberFormat="0">
      <alignment horizontal="right" vertical="top"/>
      <protection/>
    </xf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  <xf numFmtId="0" fontId="4" fillId="0" borderId="0">
      <alignment horizontal="left" vertical="top" wrapText="1"/>
      <protection/>
    </xf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center" wrapText="1"/>
    </xf>
    <xf numFmtId="172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0" xfId="0" applyFont="1" applyAlignment="1">
      <alignment horizontal="right" vertical="top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72" fontId="2" fillId="0" borderId="14" xfId="0" applyNumberFormat="1" applyFont="1" applyBorder="1" applyAlignment="1">
      <alignment vertical="center"/>
    </xf>
    <xf numFmtId="172" fontId="2" fillId="0" borderId="14" xfId="0" applyNumberFormat="1" applyFont="1" applyBorder="1" applyAlignment="1">
      <alignment horizontal="right" vertical="center" wrapText="1"/>
    </xf>
    <xf numFmtId="172" fontId="2" fillId="0" borderId="14" xfId="0" applyNumberFormat="1" applyFont="1" applyBorder="1" applyAlignment="1">
      <alignment horizontal="right" vertical="top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3" fontId="2" fillId="0" borderId="17" xfId="0" applyNumberFormat="1" applyFont="1" applyBorder="1" applyAlignment="1">
      <alignment horizontal="right"/>
    </xf>
    <xf numFmtId="173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172" fontId="2" fillId="0" borderId="22" xfId="0" applyNumberFormat="1" applyFont="1" applyBorder="1" applyAlignment="1">
      <alignment vertical="center"/>
    </xf>
    <xf numFmtId="172" fontId="2" fillId="0" borderId="22" xfId="0" applyNumberFormat="1" applyFont="1" applyBorder="1" applyAlignment="1">
      <alignment horizontal="right" vertical="center" wrapText="1"/>
    </xf>
    <xf numFmtId="172" fontId="2" fillId="0" borderId="22" xfId="0" applyNumberFormat="1" applyFont="1" applyBorder="1" applyAlignment="1">
      <alignment horizontal="right" vertical="top"/>
    </xf>
    <xf numFmtId="173" fontId="2" fillId="0" borderId="23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right" wrapText="1"/>
    </xf>
    <xf numFmtId="172" fontId="2" fillId="0" borderId="1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72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vertical="center"/>
    </xf>
    <xf numFmtId="172" fontId="6" fillId="0" borderId="10" xfId="0" applyNumberFormat="1" applyFont="1" applyBorder="1" applyAlignment="1">
      <alignment horizontal="right" vertical="center" wrapText="1"/>
    </xf>
    <xf numFmtId="173" fontId="6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Данные (редактируемые)" xfId="43"/>
    <cellStyle name="Данные (только для чтения)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 [печать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4"/>
  <sheetViews>
    <sheetView zoomScalePageLayoutView="0" workbookViewId="0" topLeftCell="A1">
      <selection activeCell="J18" sqref="J18"/>
    </sheetView>
  </sheetViews>
  <sheetFormatPr defaultColWidth="9.33203125" defaultRowHeight="12.75"/>
  <cols>
    <col min="1" max="1" width="4.33203125" style="0" customWidth="1"/>
    <col min="2" max="2" width="5.66015625" style="0" customWidth="1"/>
    <col min="3" max="3" width="50" style="0" customWidth="1"/>
    <col min="4" max="4" width="23" style="0" customWidth="1"/>
    <col min="5" max="6" width="23" style="0" hidden="1" customWidth="1"/>
    <col min="7" max="7" width="25.33203125" style="0" customWidth="1"/>
    <col min="8" max="9" width="25.33203125" style="0" hidden="1" customWidth="1"/>
    <col min="10" max="10" width="25.33203125" style="0" customWidth="1"/>
    <col min="11" max="11" width="25.33203125" style="0" hidden="1" customWidth="1"/>
    <col min="12" max="12" width="28" style="0" hidden="1" customWidth="1"/>
  </cols>
  <sheetData>
    <row r="1" spans="2:12" ht="39" customHeight="1">
      <c r="B1" s="44" t="s">
        <v>19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1" ht="18">
      <c r="B2" s="2"/>
      <c r="C2" s="1"/>
      <c r="D2" s="3"/>
      <c r="E2" s="3"/>
      <c r="F2" s="3"/>
      <c r="G2" s="1"/>
      <c r="H2" s="1"/>
      <c r="I2" s="1"/>
      <c r="J2" s="1"/>
      <c r="K2" s="1"/>
    </row>
    <row r="3" spans="2:12" ht="18">
      <c r="B3" s="2"/>
      <c r="C3" s="1"/>
      <c r="D3" s="3"/>
      <c r="E3" s="3"/>
      <c r="F3" s="3"/>
      <c r="G3" s="1"/>
      <c r="H3" s="1"/>
      <c r="I3" s="1"/>
      <c r="J3" s="1"/>
      <c r="K3" s="1"/>
      <c r="L3" s="3"/>
    </row>
    <row r="4" spans="2:12" ht="18" thickBot="1">
      <c r="B4" s="2"/>
      <c r="C4" s="1"/>
      <c r="D4" s="3"/>
      <c r="E4" s="3"/>
      <c r="F4" s="3"/>
      <c r="G4" s="1"/>
      <c r="H4" s="1"/>
      <c r="I4" s="1"/>
      <c r="J4" s="10" t="s">
        <v>17</v>
      </c>
      <c r="K4" s="1"/>
      <c r="L4" s="4" t="s">
        <v>0</v>
      </c>
    </row>
    <row r="5" spans="2:13" ht="23.25" customHeight="1">
      <c r="B5" s="45" t="s">
        <v>1</v>
      </c>
      <c r="C5" s="47" t="s">
        <v>2</v>
      </c>
      <c r="D5" s="49" t="s">
        <v>4</v>
      </c>
      <c r="E5" s="12"/>
      <c r="F5" s="12"/>
      <c r="G5" s="51" t="s">
        <v>3</v>
      </c>
      <c r="H5" s="52"/>
      <c r="I5" s="52"/>
      <c r="J5" s="53"/>
      <c r="K5" s="22"/>
      <c r="L5" s="23"/>
      <c r="M5" s="11"/>
    </row>
    <row r="6" spans="2:13" ht="33" customHeight="1">
      <c r="B6" s="46"/>
      <c r="C6" s="48"/>
      <c r="D6" s="50"/>
      <c r="E6" s="8" t="s">
        <v>12</v>
      </c>
      <c r="F6" s="8" t="s">
        <v>13</v>
      </c>
      <c r="G6" s="7" t="s">
        <v>14</v>
      </c>
      <c r="H6" s="7" t="s">
        <v>12</v>
      </c>
      <c r="I6" s="7" t="s">
        <v>13</v>
      </c>
      <c r="J6" s="13" t="s">
        <v>18</v>
      </c>
      <c r="K6" s="24" t="s">
        <v>12</v>
      </c>
      <c r="L6" s="13" t="s">
        <v>13</v>
      </c>
      <c r="M6" s="11"/>
    </row>
    <row r="7" spans="2:12" ht="37.5" customHeight="1">
      <c r="B7" s="14" t="s">
        <v>5</v>
      </c>
      <c r="C7" s="5" t="s">
        <v>6</v>
      </c>
      <c r="D7" s="29">
        <f aca="true" t="shared" si="0" ref="D7:J7">D8+D9</f>
        <v>31426194.6</v>
      </c>
      <c r="E7" s="29">
        <f t="shared" si="0"/>
        <v>25025345.6</v>
      </c>
      <c r="F7" s="29">
        <f t="shared" si="0"/>
        <v>14291548.5</v>
      </c>
      <c r="G7" s="29">
        <f t="shared" si="0"/>
        <v>30971430.9</v>
      </c>
      <c r="H7" s="29">
        <f t="shared" si="0"/>
        <v>24306447.9</v>
      </c>
      <c r="I7" s="29">
        <f t="shared" si="0"/>
        <v>13841189.7</v>
      </c>
      <c r="J7" s="30">
        <f t="shared" si="0"/>
        <v>32795263.8</v>
      </c>
      <c r="K7" s="25">
        <f>K8+K9</f>
        <v>25787527.8</v>
      </c>
      <c r="L7" s="15">
        <f>L8+L9</f>
        <v>13899189.9</v>
      </c>
    </row>
    <row r="8" spans="2:12" ht="37.5" customHeight="1">
      <c r="B8" s="14"/>
      <c r="C8" s="9" t="s">
        <v>15</v>
      </c>
      <c r="D8" s="29">
        <f>E8+F8</f>
        <v>24757604</v>
      </c>
      <c r="E8" s="29">
        <v>18356755</v>
      </c>
      <c r="F8" s="29">
        <v>6400849</v>
      </c>
      <c r="G8" s="29">
        <f>H8+I8</f>
        <v>25759356</v>
      </c>
      <c r="H8" s="29">
        <v>19094373</v>
      </c>
      <c r="I8" s="29">
        <v>6664983</v>
      </c>
      <c r="J8" s="30">
        <f>K8+L8</f>
        <v>27524577</v>
      </c>
      <c r="K8" s="25">
        <v>20516841</v>
      </c>
      <c r="L8" s="15">
        <v>7007736</v>
      </c>
    </row>
    <row r="9" spans="2:12" ht="37.5" customHeight="1">
      <c r="B9" s="14"/>
      <c r="C9" s="9" t="s">
        <v>16</v>
      </c>
      <c r="D9" s="29">
        <f>E9</f>
        <v>6668590.6</v>
      </c>
      <c r="E9" s="29">
        <v>6668590.6</v>
      </c>
      <c r="F9" s="29">
        <v>7890699.5</v>
      </c>
      <c r="G9" s="29">
        <f>H9</f>
        <v>5212074.9</v>
      </c>
      <c r="H9" s="29">
        <v>5212074.9</v>
      </c>
      <c r="I9" s="29">
        <v>7176206.7</v>
      </c>
      <c r="J9" s="30">
        <f>K9</f>
        <v>5270686.8</v>
      </c>
      <c r="K9" s="25">
        <v>5270686.8</v>
      </c>
      <c r="L9" s="15">
        <v>6891453.9</v>
      </c>
    </row>
    <row r="10" spans="2:12" ht="33" customHeight="1">
      <c r="B10" s="14" t="s">
        <v>7</v>
      </c>
      <c r="C10" s="5" t="s">
        <v>8</v>
      </c>
      <c r="D10" s="29">
        <f>E10+F10-F9</f>
        <v>35134207.1</v>
      </c>
      <c r="E10" s="31">
        <v>28093273.2</v>
      </c>
      <c r="F10" s="31">
        <f>F7+F8*0.1</f>
        <v>14931633.4</v>
      </c>
      <c r="G10" s="29">
        <f>H10+I10-I9</f>
        <v>33470914.7</v>
      </c>
      <c r="H10" s="31">
        <v>26139433.4</v>
      </c>
      <c r="I10" s="31">
        <f>I7+I8*0.1</f>
        <v>14507688</v>
      </c>
      <c r="J10" s="30">
        <f>K10+L10-L9</f>
        <v>33997100.9</v>
      </c>
      <c r="K10" s="26">
        <v>26288591.3</v>
      </c>
      <c r="L10" s="16">
        <f>L7+L8*0.1</f>
        <v>14599963.5</v>
      </c>
    </row>
    <row r="11" spans="2:12" ht="28.5" customHeight="1">
      <c r="B11" s="14" t="s">
        <v>9</v>
      </c>
      <c r="C11" s="5" t="s">
        <v>10</v>
      </c>
      <c r="D11" s="29">
        <f aca="true" t="shared" si="1" ref="D11:J11">D10-D7</f>
        <v>3708012.5</v>
      </c>
      <c r="E11" s="32">
        <f t="shared" si="1"/>
        <v>3067927.5999999978</v>
      </c>
      <c r="F11" s="32">
        <f t="shared" si="1"/>
        <v>640084.9000000004</v>
      </c>
      <c r="G11" s="29">
        <f t="shared" si="1"/>
        <v>2499483.8000000007</v>
      </c>
      <c r="H11" s="32">
        <f t="shared" si="1"/>
        <v>1832985.5</v>
      </c>
      <c r="I11" s="32">
        <f t="shared" si="1"/>
        <v>666498.3000000007</v>
      </c>
      <c r="J11" s="30">
        <f t="shared" si="1"/>
        <v>1201837.0999999978</v>
      </c>
      <c r="K11" s="27">
        <f>K10-K7</f>
        <v>501063.5</v>
      </c>
      <c r="L11" s="17">
        <f>L10-L7</f>
        <v>700773.5999999996</v>
      </c>
    </row>
    <row r="12" spans="2:12" ht="28.5" customHeight="1" thickBot="1">
      <c r="B12" s="18"/>
      <c r="C12" s="19" t="s">
        <v>11</v>
      </c>
      <c r="D12" s="20">
        <f aca="true" t="shared" si="2" ref="D12:J12">D11/D8*100</f>
        <v>14.977267186275375</v>
      </c>
      <c r="E12" s="20">
        <f t="shared" si="2"/>
        <v>16.712799184823233</v>
      </c>
      <c r="F12" s="20">
        <f t="shared" si="2"/>
        <v>10.000000000000005</v>
      </c>
      <c r="G12" s="20">
        <f t="shared" si="2"/>
        <v>9.703207642302862</v>
      </c>
      <c r="H12" s="20">
        <f t="shared" si="2"/>
        <v>9.59961083822967</v>
      </c>
      <c r="I12" s="20">
        <f t="shared" si="2"/>
        <v>10.000000000000012</v>
      </c>
      <c r="J12" s="21">
        <f t="shared" si="2"/>
        <v>4.366414423008201</v>
      </c>
      <c r="K12" s="28">
        <f>K11/K8*100</f>
        <v>2.4422058931976904</v>
      </c>
      <c r="L12" s="21">
        <f>L11/L8*100</f>
        <v>9.999999999999995</v>
      </c>
    </row>
    <row r="14" spans="4:12" ht="12.75">
      <c r="D14" s="6"/>
      <c r="E14" s="6"/>
      <c r="F14" s="6"/>
      <c r="G14" s="6"/>
      <c r="H14" s="6"/>
      <c r="I14" s="6"/>
      <c r="J14" s="6"/>
      <c r="K14" s="6"/>
      <c r="L14" s="6"/>
    </row>
  </sheetData>
  <sheetProtection/>
  <mergeCells count="5">
    <mergeCell ref="B1:L1"/>
    <mergeCell ref="B5:B6"/>
    <mergeCell ref="C5:C6"/>
    <mergeCell ref="D5:D6"/>
    <mergeCell ref="G5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PageLayoutView="0" workbookViewId="0" topLeftCell="A1">
      <selection activeCell="M9" sqref="M9"/>
    </sheetView>
  </sheetViews>
  <sheetFormatPr defaultColWidth="9.33203125" defaultRowHeight="12.75"/>
  <cols>
    <col min="1" max="1" width="5.66015625" style="0" customWidth="1"/>
    <col min="2" max="2" width="50" style="0" customWidth="1"/>
    <col min="3" max="3" width="21.33203125" style="0" customWidth="1"/>
    <col min="4" max="4" width="20.83203125" style="0" hidden="1" customWidth="1"/>
    <col min="5" max="5" width="18.83203125" style="0" hidden="1" customWidth="1"/>
    <col min="6" max="6" width="20.83203125" style="0" customWidth="1"/>
    <col min="7" max="7" width="20.83203125" style="0" hidden="1" customWidth="1"/>
    <col min="8" max="8" width="19" style="0" hidden="1" customWidth="1"/>
    <col min="9" max="9" width="20.66015625" style="0" customWidth="1"/>
    <col min="10" max="10" width="20.83203125" style="0" hidden="1" customWidth="1"/>
    <col min="11" max="11" width="19" style="0" hidden="1" customWidth="1"/>
    <col min="13" max="13" width="26.66015625" style="0" customWidth="1"/>
  </cols>
  <sheetData>
    <row r="1" spans="1:11" ht="68.25" customHeight="1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0" ht="18">
      <c r="A2" s="2"/>
      <c r="B2" s="1"/>
      <c r="C2" s="3"/>
      <c r="D2" s="3"/>
      <c r="E2" s="3"/>
      <c r="F2" s="1"/>
      <c r="G2" s="1"/>
      <c r="H2" s="1"/>
      <c r="I2" s="1"/>
      <c r="J2" s="1"/>
    </row>
    <row r="3" spans="1:11" ht="18">
      <c r="A3" s="2"/>
      <c r="B3" s="1"/>
      <c r="C3" s="3"/>
      <c r="D3" s="3"/>
      <c r="E3" s="3"/>
      <c r="F3" s="1"/>
      <c r="G3" s="1"/>
      <c r="H3" s="1"/>
      <c r="I3" s="1"/>
      <c r="J3" s="1"/>
      <c r="K3" s="3"/>
    </row>
    <row r="4" spans="1:11" ht="18">
      <c r="A4" s="2"/>
      <c r="B4" s="1"/>
      <c r="C4" s="3"/>
      <c r="D4" s="3"/>
      <c r="E4" s="3"/>
      <c r="F4" s="1"/>
      <c r="G4" s="1"/>
      <c r="H4" s="1"/>
      <c r="I4" s="10" t="s">
        <v>0</v>
      </c>
      <c r="J4" s="1"/>
      <c r="K4" s="4"/>
    </row>
    <row r="5" spans="1:12" ht="23.25" customHeight="1">
      <c r="A5" s="54" t="s">
        <v>1</v>
      </c>
      <c r="B5" s="54" t="s">
        <v>2</v>
      </c>
      <c r="C5" s="54" t="s">
        <v>23</v>
      </c>
      <c r="D5" s="35"/>
      <c r="E5" s="35"/>
      <c r="F5" s="55" t="s">
        <v>3</v>
      </c>
      <c r="G5" s="55"/>
      <c r="H5" s="55"/>
      <c r="I5" s="55"/>
      <c r="J5" s="37"/>
      <c r="K5" s="37"/>
      <c r="L5" s="11"/>
    </row>
    <row r="6" spans="1:12" ht="33" customHeight="1">
      <c r="A6" s="54"/>
      <c r="B6" s="54"/>
      <c r="C6" s="54"/>
      <c r="D6" s="35" t="s">
        <v>12</v>
      </c>
      <c r="E6" s="35" t="s">
        <v>13</v>
      </c>
      <c r="F6" s="35" t="s">
        <v>22</v>
      </c>
      <c r="G6" s="35" t="s">
        <v>12</v>
      </c>
      <c r="H6" s="35" t="s">
        <v>13</v>
      </c>
      <c r="I6" s="35" t="s">
        <v>24</v>
      </c>
      <c r="J6" s="35" t="s">
        <v>12</v>
      </c>
      <c r="K6" s="35" t="s">
        <v>13</v>
      </c>
      <c r="L6" s="11"/>
    </row>
    <row r="7" spans="1:11" s="33" customFormat="1" ht="37.5" customHeight="1">
      <c r="A7" s="36" t="s">
        <v>5</v>
      </c>
      <c r="B7" s="38" t="s">
        <v>6</v>
      </c>
      <c r="C7" s="39">
        <v>438597.2</v>
      </c>
      <c r="D7" s="39">
        <f aca="true" t="shared" si="0" ref="D7:K7">D8+D9</f>
        <v>30303916.7</v>
      </c>
      <c r="E7" s="39">
        <f t="shared" si="0"/>
        <v>6726255</v>
      </c>
      <c r="F7" s="39">
        <v>349011.5</v>
      </c>
      <c r="G7" s="39">
        <f t="shared" si="0"/>
        <v>29402365.7</v>
      </c>
      <c r="H7" s="39">
        <f t="shared" si="0"/>
        <v>6901323</v>
      </c>
      <c r="I7" s="39">
        <v>381300.6</v>
      </c>
      <c r="J7" s="39">
        <f t="shared" si="0"/>
        <v>30233611.6</v>
      </c>
      <c r="K7" s="39">
        <f t="shared" si="0"/>
        <v>7199396</v>
      </c>
    </row>
    <row r="8" spans="1:13" s="33" customFormat="1" ht="37.5" customHeight="1">
      <c r="A8" s="36"/>
      <c r="B8" s="40" t="s">
        <v>15</v>
      </c>
      <c r="C8" s="41">
        <v>72472.4</v>
      </c>
      <c r="D8" s="41">
        <v>21456969</v>
      </c>
      <c r="E8" s="41">
        <v>6726255</v>
      </c>
      <c r="F8" s="41">
        <v>74434.4</v>
      </c>
      <c r="G8" s="41">
        <f>21693704</f>
        <v>21693704</v>
      </c>
      <c r="H8" s="41">
        <v>6901323</v>
      </c>
      <c r="I8" s="41">
        <v>76488.4</v>
      </c>
      <c r="J8" s="41">
        <f>22520099</f>
        <v>22520099</v>
      </c>
      <c r="K8" s="41">
        <v>7199396</v>
      </c>
      <c r="M8" s="34"/>
    </row>
    <row r="9" spans="1:11" s="33" customFormat="1" ht="37.5" customHeight="1">
      <c r="A9" s="36"/>
      <c r="B9" s="40" t="s">
        <v>16</v>
      </c>
      <c r="C9" s="39">
        <v>366124.8</v>
      </c>
      <c r="D9" s="39">
        <v>8846947.7</v>
      </c>
      <c r="E9" s="39"/>
      <c r="F9" s="39">
        <v>274577.1</v>
      </c>
      <c r="G9" s="39">
        <v>7708661.7</v>
      </c>
      <c r="H9" s="39"/>
      <c r="I9" s="39">
        <v>304812.2</v>
      </c>
      <c r="J9" s="39">
        <v>7713512.6</v>
      </c>
      <c r="K9" s="39"/>
    </row>
    <row r="10" spans="1:11" s="33" customFormat="1" ht="33" customHeight="1">
      <c r="A10" s="36" t="s">
        <v>7</v>
      </c>
      <c r="B10" s="38" t="s">
        <v>8</v>
      </c>
      <c r="C10" s="39">
        <v>443297.2</v>
      </c>
      <c r="D10" s="39">
        <f>D11+D12</f>
        <v>31572457.094450086</v>
      </c>
      <c r="E10" s="39">
        <f>E11+E12</f>
        <v>7148950.978731107</v>
      </c>
      <c r="F10" s="39">
        <v>349011.5</v>
      </c>
      <c r="G10" s="39">
        <f>G11+G12</f>
        <v>30708930.48843903</v>
      </c>
      <c r="H10" s="39">
        <f>H11+H12</f>
        <v>7341325.258624448</v>
      </c>
      <c r="I10" s="39">
        <v>381300.6</v>
      </c>
      <c r="J10" s="42">
        <v>31810018.6</v>
      </c>
      <c r="K10" s="42">
        <f>K7+K8*0.1</f>
        <v>7919335.6</v>
      </c>
    </row>
    <row r="11" spans="1:11" s="33" customFormat="1" ht="28.5" customHeight="1">
      <c r="A11" s="36" t="s">
        <v>9</v>
      </c>
      <c r="B11" s="38" t="s">
        <v>21</v>
      </c>
      <c r="C11" s="39">
        <f aca="true" t="shared" si="1" ref="C11:K11">C7-C10</f>
        <v>-4700</v>
      </c>
      <c r="D11" s="39">
        <f t="shared" si="1"/>
        <v>-1268540.394450087</v>
      </c>
      <c r="E11" s="39">
        <f t="shared" si="1"/>
        <v>-422695.97873110697</v>
      </c>
      <c r="F11" s="39">
        <f t="shared" si="1"/>
        <v>0</v>
      </c>
      <c r="G11" s="39">
        <f t="shared" si="1"/>
        <v>-1306564.7884390317</v>
      </c>
      <c r="H11" s="39">
        <f t="shared" si="1"/>
        <v>-440002.25862444844</v>
      </c>
      <c r="I11" s="39">
        <f t="shared" si="1"/>
        <v>0</v>
      </c>
      <c r="J11" s="39">
        <f t="shared" si="1"/>
        <v>-1576407</v>
      </c>
      <c r="K11" s="39">
        <f t="shared" si="1"/>
        <v>-719939.5999999996</v>
      </c>
    </row>
    <row r="12" spans="1:11" s="33" customFormat="1" ht="82.5" customHeight="1">
      <c r="A12" s="37"/>
      <c r="B12" s="38" t="s">
        <v>20</v>
      </c>
      <c r="C12" s="43">
        <f>-C11/C8*100</f>
        <v>6.485227479702618</v>
      </c>
      <c r="D12" s="43">
        <f aca="true" t="shared" si="2" ref="D12:K12">-D11/D8*100</f>
        <v>5.912020446364475</v>
      </c>
      <c r="E12" s="43">
        <f t="shared" si="2"/>
        <v>6.284269310799353</v>
      </c>
      <c r="F12" s="43">
        <f t="shared" si="2"/>
        <v>0</v>
      </c>
      <c r="G12" s="43">
        <f t="shared" si="2"/>
        <v>6.022783331233024</v>
      </c>
      <c r="H12" s="43">
        <f t="shared" si="2"/>
        <v>6.3756218716968975</v>
      </c>
      <c r="I12" s="43">
        <f t="shared" si="2"/>
        <v>0</v>
      </c>
      <c r="J12" s="43">
        <f t="shared" si="2"/>
        <v>7.000000310833447</v>
      </c>
      <c r="K12" s="43">
        <f t="shared" si="2"/>
        <v>9.999999999999995</v>
      </c>
    </row>
    <row r="14" spans="3:11" ht="12.75">
      <c r="C14" s="6"/>
      <c r="D14" s="6"/>
      <c r="E14" s="6"/>
      <c r="F14" s="6"/>
      <c r="G14" s="6"/>
      <c r="H14" s="6"/>
      <c r="I14" s="6"/>
      <c r="J14" s="6"/>
      <c r="K14" s="6"/>
    </row>
  </sheetData>
  <sheetProtection/>
  <mergeCells count="5">
    <mergeCell ref="A1:K1"/>
    <mergeCell ref="A5:A6"/>
    <mergeCell ref="B5:B6"/>
    <mergeCell ref="C5:C6"/>
    <mergeCell ref="F5:I5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safronov</dc:creator>
  <cp:keywords/>
  <dc:description/>
  <cp:lastModifiedBy>Work</cp:lastModifiedBy>
  <cp:lastPrinted>2016-11-28T12:54:58Z</cp:lastPrinted>
  <dcterms:created xsi:type="dcterms:W3CDTF">2011-10-14T07:54:01Z</dcterms:created>
  <dcterms:modified xsi:type="dcterms:W3CDTF">2022-11-10T14:19:12Z</dcterms:modified>
  <cp:category/>
  <cp:version/>
  <cp:contentType/>
  <cp:contentStatus/>
</cp:coreProperties>
</file>